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OOGLE DRIVE\"/>
    </mc:Choice>
  </mc:AlternateContent>
  <bookViews>
    <workbookView xWindow="0" yWindow="0" windowWidth="28800" windowHeight="12435" activeTab="2"/>
  </bookViews>
  <sheets>
    <sheet name="Feuil1" sheetId="1" r:id="rId1"/>
    <sheet name="proposition paiement" sheetId="2" r:id="rId2"/>
    <sheet name="NOUVEAU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3" l="1"/>
  <c r="C12" i="2"/>
  <c r="C2" i="3"/>
  <c r="D19" i="3"/>
  <c r="H16" i="2"/>
  <c r="C5" i="3"/>
  <c r="B3" i="3"/>
  <c r="D3" i="3" s="1"/>
  <c r="B4" i="3"/>
  <c r="D4" i="3" s="1"/>
  <c r="B5" i="3"/>
  <c r="B6" i="3"/>
  <c r="D6" i="3" s="1"/>
  <c r="B7" i="3"/>
  <c r="D7" i="3" s="1"/>
  <c r="B8" i="3"/>
  <c r="D8" i="3" s="1"/>
  <c r="B9" i="3"/>
  <c r="D9" i="3" s="1"/>
  <c r="B10" i="3"/>
  <c r="D10" i="3" s="1"/>
  <c r="B12" i="3"/>
  <c r="D12" i="3" s="1"/>
  <c r="B13" i="3"/>
  <c r="D13" i="3" s="1"/>
  <c r="B14" i="3"/>
  <c r="D14" i="3" s="1"/>
  <c r="B15" i="3"/>
  <c r="D15" i="3" s="1"/>
  <c r="B16" i="3"/>
  <c r="D16" i="3" s="1"/>
  <c r="B17" i="3"/>
  <c r="D17" i="3" s="1"/>
  <c r="B18" i="3"/>
  <c r="D18" i="3" s="1"/>
  <c r="B2" i="3"/>
  <c r="B28" i="3"/>
  <c r="D24" i="3"/>
  <c r="B22" i="3"/>
  <c r="D22" i="3" s="1"/>
  <c r="B21" i="3"/>
  <c r="D21" i="3" s="1"/>
  <c r="D2" i="3" l="1"/>
  <c r="D5" i="3"/>
  <c r="B23" i="3"/>
  <c r="D23" i="3" s="1"/>
  <c r="B21" i="2" l="1"/>
  <c r="B22" i="2"/>
  <c r="G15" i="2"/>
  <c r="G6" i="2"/>
  <c r="E6" i="2"/>
  <c r="G4" i="2"/>
  <c r="H3" i="2" l="1"/>
  <c r="E20" i="2" l="1"/>
  <c r="C24" i="2" l="1"/>
  <c r="C2" i="2"/>
  <c r="B5" i="2" l="1"/>
  <c r="B15" i="2" l="1"/>
  <c r="D19" i="2"/>
  <c r="F19" i="2" s="1"/>
  <c r="B27" i="2" l="1"/>
  <c r="D16" i="2"/>
  <c r="F16" i="2" s="1"/>
  <c r="D17" i="2"/>
  <c r="F17" i="2" s="1"/>
  <c r="D18" i="2"/>
  <c r="F18" i="2" s="1"/>
  <c r="C7" i="2" l="1"/>
  <c r="D15" i="2"/>
  <c r="F15" i="2" s="1"/>
  <c r="B11" i="2" l="1"/>
  <c r="D11" i="2" s="1"/>
  <c r="F11" i="2" s="1"/>
  <c r="D3" i="2"/>
  <c r="F3" i="2" s="1"/>
  <c r="D4" i="2"/>
  <c r="F4" i="2" s="1"/>
  <c r="D5" i="2"/>
  <c r="F5" i="2" s="1"/>
  <c r="D7" i="2"/>
  <c r="F7" i="2" s="1"/>
  <c r="D8" i="2"/>
  <c r="F8" i="2" s="1"/>
  <c r="D9" i="2"/>
  <c r="F9" i="2" s="1"/>
  <c r="D10" i="2"/>
  <c r="F10" i="2" s="1"/>
  <c r="D12" i="2"/>
  <c r="F12" i="2" s="1"/>
  <c r="B11" i="3" s="1"/>
  <c r="D13" i="2"/>
  <c r="F13" i="2" s="1"/>
  <c r="D14" i="2"/>
  <c r="F14" i="2" s="1"/>
  <c r="D21" i="2"/>
  <c r="D22" i="2"/>
  <c r="D24" i="2"/>
  <c r="D2" i="2"/>
  <c r="F2" i="2" s="1"/>
  <c r="B23" i="2"/>
  <c r="D23" i="2" s="1"/>
  <c r="B6" i="2"/>
  <c r="D6" i="2" s="1"/>
  <c r="F6" i="2" s="1"/>
  <c r="D11" i="3" l="1"/>
  <c r="D20" i="3" s="1"/>
  <c r="B20" i="3"/>
  <c r="B29" i="3" s="1"/>
  <c r="F20" i="2"/>
  <c r="B20" i="2"/>
  <c r="B28" i="2" s="1"/>
  <c r="D20" i="2"/>
  <c r="D28" i="2" s="1"/>
  <c r="B20" i="1"/>
  <c r="B7" i="1"/>
  <c r="B14" i="1" l="1"/>
  <c r="B17" i="1" l="1"/>
  <c r="B23" i="1" s="1"/>
</calcChain>
</file>

<file path=xl/sharedStrings.xml><?xml version="1.0" encoding="utf-8"?>
<sst xmlns="http://schemas.openxmlformats.org/spreadsheetml/2006/main" count="89" uniqueCount="39">
  <si>
    <t xml:space="preserve">FOURNISSEUR </t>
  </si>
  <si>
    <t>nouveau solde</t>
  </si>
  <si>
    <t>Dramera</t>
  </si>
  <si>
    <t>Doucoure etoile electronique</t>
  </si>
  <si>
    <t>Kelenya</t>
  </si>
  <si>
    <t>Malick Folona</t>
  </si>
  <si>
    <t>Saran Informatique</t>
  </si>
  <si>
    <t>Dicko</t>
  </si>
  <si>
    <t>LG</t>
  </si>
  <si>
    <t>Drame imprimante</t>
  </si>
  <si>
    <t>Banou</t>
  </si>
  <si>
    <t>Nazoulou</t>
  </si>
  <si>
    <t>Syinix</t>
  </si>
  <si>
    <t>Mme John</t>
  </si>
  <si>
    <t>Farouk Distribution</t>
  </si>
  <si>
    <t>INGCO MALI</t>
  </si>
  <si>
    <t>LOCATION BUREAU</t>
  </si>
  <si>
    <t>LOCATION DOMICILE</t>
  </si>
  <si>
    <t>TOTAL FOURNISSEUR</t>
  </si>
  <si>
    <t>TOTAL LOCATION</t>
  </si>
  <si>
    <t>COMMUNICATION</t>
  </si>
  <si>
    <t>TOTAL GENERAL</t>
  </si>
  <si>
    <t>SyiniX ACI</t>
  </si>
  <si>
    <t xml:space="preserve">RESTE DES SALAIRE </t>
  </si>
  <si>
    <t xml:space="preserve"> solde</t>
  </si>
  <si>
    <t>Payer</t>
  </si>
  <si>
    <t>FOURNISSEUR ACCENT</t>
  </si>
  <si>
    <t>proposition</t>
  </si>
  <si>
    <t>solde après proposition</t>
  </si>
  <si>
    <t>IMPOT INPS</t>
  </si>
  <si>
    <t xml:space="preserve">MPAMARA </t>
  </si>
  <si>
    <t>BACO FOURNISSEUR</t>
  </si>
  <si>
    <t>ABRO INDUSTRIE</t>
  </si>
  <si>
    <t>SOMATI</t>
  </si>
  <si>
    <t xml:space="preserve"> SALAIRE SEPTEMBRE</t>
  </si>
  <si>
    <t>SALAIRE OCTOBRE</t>
  </si>
  <si>
    <t>VENTE</t>
  </si>
  <si>
    <t>MDI</t>
  </si>
  <si>
    <t>FACTURE 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</si>
</sst>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3" fontId="3" fillId="0" borderId="1" xfId="0" applyNumberFormat="1" applyFont="1" applyBorder="1"/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3" fontId="3" fillId="0" borderId="0" xfId="0" applyNumberFormat="1" applyFont="1"/>
    <xf numFmtId="0" fontId="2" fillId="0" borderId="1" xfId="0" applyFont="1" applyBorder="1"/>
    <xf numFmtId="0" fontId="2" fillId="4" borderId="1" xfId="0" applyFont="1" applyFill="1" applyBorder="1"/>
    <xf numFmtId="3" fontId="4" fillId="2" borderId="1" xfId="0" applyNumberFormat="1" applyFont="1" applyFill="1" applyBorder="1"/>
    <xf numFmtId="3" fontId="1" fillId="2" borderId="1" xfId="0" applyNumberFormat="1" applyFont="1" applyFill="1" applyBorder="1"/>
    <xf numFmtId="3" fontId="2" fillId="5" borderId="1" xfId="0" applyNumberFormat="1" applyFont="1" applyFill="1" applyBorder="1"/>
    <xf numFmtId="3" fontId="2" fillId="0" borderId="1" xfId="0" applyNumberFormat="1" applyFont="1" applyBorder="1"/>
    <xf numFmtId="3" fontId="0" fillId="0" borderId="0" xfId="0" applyNumberFormat="1"/>
    <xf numFmtId="3" fontId="2" fillId="4" borderId="1" xfId="0" applyNumberFormat="1" applyFont="1" applyFill="1" applyBorder="1"/>
    <xf numFmtId="3" fontId="5" fillId="3" borderId="1" xfId="0" applyNumberFormat="1" applyFont="1" applyFill="1" applyBorder="1"/>
    <xf numFmtId="0" fontId="2" fillId="6" borderId="1" xfId="0" applyFont="1" applyFill="1" applyBorder="1"/>
    <xf numFmtId="0" fontId="2" fillId="7" borderId="1" xfId="0" applyFont="1" applyFill="1" applyBorder="1"/>
    <xf numFmtId="0" fontId="4" fillId="4" borderId="1" xfId="0" applyFont="1" applyFill="1" applyBorder="1"/>
    <xf numFmtId="3" fontId="4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24" sqref="A24"/>
    </sheetView>
  </sheetViews>
  <sheetFormatPr baseColWidth="10" defaultRowHeight="21" x14ac:dyDescent="0.35"/>
  <cols>
    <col min="1" max="1" width="33.5703125" bestFit="1" customWidth="1"/>
    <col min="2" max="2" width="19.42578125" style="6" bestFit="1" customWidth="1"/>
  </cols>
  <sheetData>
    <row r="1" spans="1:2" x14ac:dyDescent="0.35">
      <c r="A1" s="1" t="s">
        <v>0</v>
      </c>
      <c r="B1" s="9" t="s">
        <v>1</v>
      </c>
    </row>
    <row r="2" spans="1:2" x14ac:dyDescent="0.35">
      <c r="A2" s="7" t="s">
        <v>2</v>
      </c>
      <c r="B2" s="3">
        <v>764000</v>
      </c>
    </row>
    <row r="3" spans="1:2" x14ac:dyDescent="0.35">
      <c r="A3" s="7" t="s">
        <v>3</v>
      </c>
      <c r="B3" s="3">
        <v>1434000</v>
      </c>
    </row>
    <row r="4" spans="1:2" x14ac:dyDescent="0.35">
      <c r="A4" s="7" t="s">
        <v>4</v>
      </c>
      <c r="B4" s="3">
        <v>221500</v>
      </c>
    </row>
    <row r="5" spans="1:2" x14ac:dyDescent="0.35">
      <c r="A5" s="7" t="s">
        <v>5</v>
      </c>
      <c r="B5" s="3">
        <v>112000</v>
      </c>
    </row>
    <row r="6" spans="1:2" x14ac:dyDescent="0.35">
      <c r="A6" s="7" t="s">
        <v>6</v>
      </c>
      <c r="B6" s="3">
        <v>90000</v>
      </c>
    </row>
    <row r="7" spans="1:2" x14ac:dyDescent="0.35">
      <c r="A7" s="7" t="s">
        <v>7</v>
      </c>
      <c r="B7" s="3">
        <f>2110000+340000+7500</f>
        <v>2457500</v>
      </c>
    </row>
    <row r="8" spans="1:2" x14ac:dyDescent="0.35">
      <c r="A8" s="7" t="s">
        <v>8</v>
      </c>
      <c r="B8" s="3">
        <v>2441200</v>
      </c>
    </row>
    <row r="9" spans="1:2" x14ac:dyDescent="0.35">
      <c r="A9" s="7" t="s">
        <v>9</v>
      </c>
      <c r="B9" s="3">
        <v>625000</v>
      </c>
    </row>
    <row r="10" spans="1:2" x14ac:dyDescent="0.35">
      <c r="A10" s="7" t="s">
        <v>22</v>
      </c>
      <c r="B10" s="3">
        <v>63000</v>
      </c>
    </row>
    <row r="11" spans="1:2" x14ac:dyDescent="0.35">
      <c r="A11" s="7" t="s">
        <v>10</v>
      </c>
      <c r="B11" s="3">
        <v>27500</v>
      </c>
    </row>
    <row r="12" spans="1:2" x14ac:dyDescent="0.35">
      <c r="A12" s="7" t="s">
        <v>11</v>
      </c>
      <c r="B12" s="3">
        <v>505000</v>
      </c>
    </row>
    <row r="13" spans="1:2" x14ac:dyDescent="0.35">
      <c r="A13" s="7" t="s">
        <v>12</v>
      </c>
      <c r="B13" s="3">
        <v>593000</v>
      </c>
    </row>
    <row r="14" spans="1:2" x14ac:dyDescent="0.35">
      <c r="A14" s="7" t="s">
        <v>13</v>
      </c>
      <c r="B14" s="3">
        <f>53000+17000</f>
        <v>70000</v>
      </c>
    </row>
    <row r="15" spans="1:2" x14ac:dyDescent="0.35">
      <c r="A15" s="7" t="s">
        <v>14</v>
      </c>
      <c r="B15" s="3">
        <v>1145000</v>
      </c>
    </row>
    <row r="16" spans="1:2" x14ac:dyDescent="0.35">
      <c r="A16" s="7" t="s">
        <v>15</v>
      </c>
      <c r="B16" s="3">
        <v>760000</v>
      </c>
    </row>
    <row r="17" spans="1:2" x14ac:dyDescent="0.35">
      <c r="A17" s="2" t="s">
        <v>18</v>
      </c>
      <c r="B17" s="4">
        <f>SUM(B2:B16)</f>
        <v>11308700</v>
      </c>
    </row>
    <row r="18" spans="1:2" x14ac:dyDescent="0.35">
      <c r="A18" s="7" t="s">
        <v>16</v>
      </c>
      <c r="B18" s="3">
        <v>410000</v>
      </c>
    </row>
    <row r="19" spans="1:2" x14ac:dyDescent="0.35">
      <c r="A19" s="7" t="s">
        <v>17</v>
      </c>
      <c r="B19" s="3">
        <v>100000</v>
      </c>
    </row>
    <row r="20" spans="1:2" x14ac:dyDescent="0.35">
      <c r="A20" s="2" t="s">
        <v>19</v>
      </c>
      <c r="B20" s="4">
        <f>SUM(B18:B19)</f>
        <v>510000</v>
      </c>
    </row>
    <row r="21" spans="1:2" x14ac:dyDescent="0.35">
      <c r="A21" s="7" t="s">
        <v>20</v>
      </c>
      <c r="B21" s="3">
        <v>400000</v>
      </c>
    </row>
    <row r="22" spans="1:2" x14ac:dyDescent="0.35">
      <c r="A22" s="7" t="s">
        <v>23</v>
      </c>
      <c r="B22" s="3">
        <v>1468500</v>
      </c>
    </row>
    <row r="23" spans="1:2" x14ac:dyDescent="0.35">
      <c r="A23" s="8" t="s">
        <v>21</v>
      </c>
      <c r="B23" s="5">
        <f>+B17+B20+B21</f>
        <v>12218700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C13" sqref="C13"/>
    </sheetView>
  </sheetViews>
  <sheetFormatPr baseColWidth="10" defaultRowHeight="21" x14ac:dyDescent="0.35"/>
  <cols>
    <col min="1" max="1" width="33.5703125" bestFit="1" customWidth="1"/>
    <col min="2" max="2" width="19.5703125" style="6" bestFit="1" customWidth="1"/>
    <col min="3" max="3" width="13.140625" customWidth="1"/>
    <col min="4" max="4" width="18" style="13" bestFit="1" customWidth="1"/>
    <col min="5" max="5" width="14.7109375" bestFit="1" customWidth="1"/>
    <col min="6" max="6" width="27" customWidth="1"/>
    <col min="8" max="8" width="12.28515625" customWidth="1"/>
  </cols>
  <sheetData>
    <row r="1" spans="1:10" x14ac:dyDescent="0.35">
      <c r="A1" s="1" t="s">
        <v>0</v>
      </c>
      <c r="B1" s="9" t="s">
        <v>24</v>
      </c>
      <c r="C1" s="1" t="s">
        <v>25</v>
      </c>
      <c r="D1" s="10" t="s">
        <v>1</v>
      </c>
      <c r="E1" s="1" t="s">
        <v>27</v>
      </c>
      <c r="F1" s="1" t="s">
        <v>28</v>
      </c>
    </row>
    <row r="2" spans="1:10" x14ac:dyDescent="0.35">
      <c r="A2" s="7" t="s">
        <v>2</v>
      </c>
      <c r="B2" s="3">
        <v>764000</v>
      </c>
      <c r="C2" s="7">
        <f>200000+200000</f>
        <v>400000</v>
      </c>
      <c r="D2" s="11">
        <f t="shared" ref="D2:D19" si="0">+B2-C2</f>
        <v>364000</v>
      </c>
      <c r="E2" s="7">
        <v>364000</v>
      </c>
      <c r="F2" s="3">
        <f>+D2-E2</f>
        <v>0</v>
      </c>
    </row>
    <row r="3" spans="1:10" x14ac:dyDescent="0.35">
      <c r="A3" s="7" t="s">
        <v>3</v>
      </c>
      <c r="B3" s="3">
        <v>1434000</v>
      </c>
      <c r="C3" s="7"/>
      <c r="D3" s="11">
        <f t="shared" si="0"/>
        <v>1434000</v>
      </c>
      <c r="E3" s="7">
        <v>900000</v>
      </c>
      <c r="F3" s="3">
        <f t="shared" ref="F3:F19" si="1">+D3-E3</f>
        <v>534000</v>
      </c>
      <c r="G3">
        <v>566500</v>
      </c>
      <c r="H3" s="13">
        <f>+G3-F3</f>
        <v>32500</v>
      </c>
    </row>
    <row r="4" spans="1:10" x14ac:dyDescent="0.35">
      <c r="A4" s="7" t="s">
        <v>4</v>
      </c>
      <c r="B4" s="3">
        <v>221500</v>
      </c>
      <c r="C4" s="7"/>
      <c r="D4" s="12">
        <f t="shared" si="0"/>
        <v>221500</v>
      </c>
      <c r="E4" s="7"/>
      <c r="F4" s="3">
        <f t="shared" si="1"/>
        <v>221500</v>
      </c>
      <c r="G4" s="13">
        <f>100000+255000</f>
        <v>355000</v>
      </c>
    </row>
    <row r="5" spans="1:10" x14ac:dyDescent="0.35">
      <c r="A5" s="7" t="s">
        <v>6</v>
      </c>
      <c r="B5" s="3">
        <f>90000+12500</f>
        <v>102500</v>
      </c>
      <c r="C5" s="7"/>
      <c r="D5" s="12">
        <f t="shared" si="0"/>
        <v>102500</v>
      </c>
      <c r="E5" s="7"/>
      <c r="F5" s="3">
        <f t="shared" si="1"/>
        <v>102500</v>
      </c>
      <c r="J5" s="13"/>
    </row>
    <row r="6" spans="1:10" x14ac:dyDescent="0.35">
      <c r="A6" s="7" t="s">
        <v>7</v>
      </c>
      <c r="B6" s="3">
        <f>2110000+340000+7500</f>
        <v>2457500</v>
      </c>
      <c r="C6" s="7">
        <v>347500</v>
      </c>
      <c r="D6" s="11">
        <f t="shared" si="0"/>
        <v>2110000</v>
      </c>
      <c r="E6" s="7">
        <f>1000000+1110000</f>
        <v>2110000</v>
      </c>
      <c r="F6" s="3">
        <f t="shared" si="1"/>
        <v>0</v>
      </c>
      <c r="G6">
        <f>210000+150000</f>
        <v>360000</v>
      </c>
    </row>
    <row r="7" spans="1:10" x14ac:dyDescent="0.35">
      <c r="A7" s="7" t="s">
        <v>8</v>
      </c>
      <c r="B7" s="3">
        <v>2623500</v>
      </c>
      <c r="C7" s="7">
        <f>678500+152000+30000</f>
        <v>860500</v>
      </c>
      <c r="D7" s="11">
        <f t="shared" si="0"/>
        <v>1763000</v>
      </c>
      <c r="E7" s="7">
        <v>1000000</v>
      </c>
      <c r="F7" s="3">
        <f t="shared" si="1"/>
        <v>763000</v>
      </c>
    </row>
    <row r="8" spans="1:10" x14ac:dyDescent="0.35">
      <c r="A8" s="7" t="s">
        <v>9</v>
      </c>
      <c r="B8" s="3">
        <v>625000</v>
      </c>
      <c r="C8" s="7"/>
      <c r="D8" s="11">
        <f t="shared" si="0"/>
        <v>625000</v>
      </c>
      <c r="E8" s="7">
        <v>300000</v>
      </c>
      <c r="F8" s="3">
        <f t="shared" si="1"/>
        <v>325000</v>
      </c>
    </row>
    <row r="9" spans="1:10" x14ac:dyDescent="0.35">
      <c r="A9" s="7" t="s">
        <v>22</v>
      </c>
      <c r="B9" s="3">
        <v>63000</v>
      </c>
      <c r="C9" s="7"/>
      <c r="D9" s="12">
        <f t="shared" si="0"/>
        <v>63000</v>
      </c>
      <c r="E9" s="7"/>
      <c r="F9" s="3">
        <f t="shared" si="1"/>
        <v>63000</v>
      </c>
    </row>
    <row r="10" spans="1:10" x14ac:dyDescent="0.35">
      <c r="A10" s="7" t="s">
        <v>10</v>
      </c>
      <c r="B10" s="3">
        <v>300000</v>
      </c>
      <c r="C10" s="7"/>
      <c r="D10" s="12">
        <f t="shared" si="0"/>
        <v>300000</v>
      </c>
      <c r="E10" s="7"/>
      <c r="F10" s="3">
        <f t="shared" si="1"/>
        <v>300000</v>
      </c>
    </row>
    <row r="11" spans="1:10" x14ac:dyDescent="0.35">
      <c r="A11" s="7" t="s">
        <v>11</v>
      </c>
      <c r="B11" s="3">
        <f>505000+100000</f>
        <v>605000</v>
      </c>
      <c r="C11" s="7">
        <v>85000</v>
      </c>
      <c r="D11" s="11">
        <f t="shared" si="0"/>
        <v>520000</v>
      </c>
      <c r="E11" s="7">
        <v>300000</v>
      </c>
      <c r="F11" s="3">
        <f t="shared" si="1"/>
        <v>220000</v>
      </c>
    </row>
    <row r="12" spans="1:10" x14ac:dyDescent="0.35">
      <c r="A12" s="7" t="s">
        <v>12</v>
      </c>
      <c r="B12" s="3">
        <v>308000</v>
      </c>
      <c r="C12" s="7">
        <f>150000+158000</f>
        <v>308000</v>
      </c>
      <c r="D12" s="12">
        <f t="shared" si="0"/>
        <v>0</v>
      </c>
      <c r="E12" s="7"/>
      <c r="F12" s="3">
        <f t="shared" si="1"/>
        <v>0</v>
      </c>
      <c r="J12" s="13"/>
    </row>
    <row r="13" spans="1:10" x14ac:dyDescent="0.35">
      <c r="A13" s="7" t="s">
        <v>14</v>
      </c>
      <c r="B13" s="3">
        <v>1145000</v>
      </c>
      <c r="C13" s="7"/>
      <c r="D13" s="11">
        <f t="shared" si="0"/>
        <v>1145000</v>
      </c>
      <c r="E13" s="16">
        <v>1000000</v>
      </c>
      <c r="F13" s="3">
        <f t="shared" si="1"/>
        <v>145000</v>
      </c>
    </row>
    <row r="14" spans="1:10" x14ac:dyDescent="0.35">
      <c r="A14" s="7" t="s">
        <v>15</v>
      </c>
      <c r="B14" s="3">
        <v>760000</v>
      </c>
      <c r="C14" s="7">
        <v>400000</v>
      </c>
      <c r="D14" s="12">
        <f t="shared" si="0"/>
        <v>360000</v>
      </c>
      <c r="E14" s="7"/>
      <c r="F14" s="3">
        <f t="shared" si="1"/>
        <v>360000</v>
      </c>
    </row>
    <row r="15" spans="1:10" x14ac:dyDescent="0.35">
      <c r="A15" s="7" t="s">
        <v>26</v>
      </c>
      <c r="B15" s="3">
        <f>140000+85000</f>
        <v>225000</v>
      </c>
      <c r="C15" s="7"/>
      <c r="D15" s="11">
        <f t="shared" si="0"/>
        <v>225000</v>
      </c>
      <c r="E15" s="16">
        <v>100000</v>
      </c>
      <c r="F15" s="3">
        <f t="shared" si="1"/>
        <v>125000</v>
      </c>
      <c r="G15">
        <f>70000+85000</f>
        <v>155000</v>
      </c>
    </row>
    <row r="16" spans="1:10" x14ac:dyDescent="0.35">
      <c r="A16" s="7" t="s">
        <v>30</v>
      </c>
      <c r="B16" s="3">
        <v>160000</v>
      </c>
      <c r="C16" s="7"/>
      <c r="D16" s="11">
        <f t="shared" si="0"/>
        <v>160000</v>
      </c>
      <c r="E16" s="7"/>
      <c r="F16" s="3">
        <f t="shared" si="1"/>
        <v>160000</v>
      </c>
      <c r="H16">
        <f>85000+70000</f>
        <v>155000</v>
      </c>
    </row>
    <row r="17" spans="1:8" x14ac:dyDescent="0.35">
      <c r="A17" s="7" t="s">
        <v>31</v>
      </c>
      <c r="B17" s="3">
        <v>60000</v>
      </c>
      <c r="C17" s="7"/>
      <c r="D17" s="11">
        <f t="shared" si="0"/>
        <v>60000</v>
      </c>
      <c r="E17" s="7">
        <v>30000</v>
      </c>
      <c r="F17" s="3">
        <f t="shared" si="1"/>
        <v>30000</v>
      </c>
    </row>
    <row r="18" spans="1:8" x14ac:dyDescent="0.35">
      <c r="A18" s="7" t="s">
        <v>32</v>
      </c>
      <c r="B18" s="3">
        <v>82000</v>
      </c>
      <c r="C18" s="7"/>
      <c r="D18" s="11">
        <f t="shared" si="0"/>
        <v>82000</v>
      </c>
      <c r="E18" s="7"/>
      <c r="F18" s="3">
        <f t="shared" si="1"/>
        <v>82000</v>
      </c>
    </row>
    <row r="19" spans="1:8" x14ac:dyDescent="0.35">
      <c r="A19" s="7" t="s">
        <v>33</v>
      </c>
      <c r="B19" s="3">
        <v>49000</v>
      </c>
      <c r="C19" s="7"/>
      <c r="D19" s="11">
        <f t="shared" si="0"/>
        <v>49000</v>
      </c>
      <c r="E19" s="7"/>
      <c r="F19" s="3">
        <f t="shared" si="1"/>
        <v>49000</v>
      </c>
    </row>
    <row r="20" spans="1:8" ht="23.25" x14ac:dyDescent="0.35">
      <c r="A20" s="2" t="s">
        <v>18</v>
      </c>
      <c r="B20" s="15">
        <f>SUM(B2:B14)</f>
        <v>11409000</v>
      </c>
      <c r="C20" s="15"/>
      <c r="D20" s="15">
        <f>SUM(D2:D15)</f>
        <v>9233000</v>
      </c>
      <c r="E20" s="15">
        <f>SUM(E2:E19)</f>
        <v>6104000</v>
      </c>
      <c r="F20" s="15">
        <f>SUM(F2:F15)</f>
        <v>3159000</v>
      </c>
    </row>
    <row r="21" spans="1:8" x14ac:dyDescent="0.35">
      <c r="A21" s="7" t="s">
        <v>16</v>
      </c>
      <c r="B21" s="3">
        <f>410000*3</f>
        <v>1230000</v>
      </c>
      <c r="C21" s="7"/>
      <c r="D21" s="12">
        <f>+B21-C21</f>
        <v>1230000</v>
      </c>
      <c r="E21" s="12"/>
      <c r="H21" s="13"/>
    </row>
    <row r="22" spans="1:8" x14ac:dyDescent="0.35">
      <c r="A22" s="7" t="s">
        <v>17</v>
      </c>
      <c r="B22" s="3">
        <f>100000*2</f>
        <v>200000</v>
      </c>
      <c r="C22" s="7"/>
      <c r="D22" s="12">
        <f>+B22-C22</f>
        <v>200000</v>
      </c>
      <c r="E22" s="7"/>
      <c r="G22" s="13"/>
    </row>
    <row r="23" spans="1:8" ht="18.75" x14ac:dyDescent="0.3">
      <c r="A23" s="2" t="s">
        <v>19</v>
      </c>
      <c r="B23" s="2">
        <f>SUM(B21:B22)</f>
        <v>1430000</v>
      </c>
      <c r="C23" s="2"/>
      <c r="D23" s="2">
        <f>+B23-C23</f>
        <v>1430000</v>
      </c>
      <c r="E23" s="2"/>
      <c r="G23" s="13"/>
    </row>
    <row r="24" spans="1:8" x14ac:dyDescent="0.35">
      <c r="A24" s="7" t="s">
        <v>20</v>
      </c>
      <c r="B24" s="3">
        <v>400000</v>
      </c>
      <c r="C24" s="7">
        <f>200000+20000</f>
        <v>220000</v>
      </c>
      <c r="D24" s="12">
        <f>+B24-C24</f>
        <v>180000</v>
      </c>
      <c r="E24" s="7"/>
    </row>
    <row r="25" spans="1:8" x14ac:dyDescent="0.35">
      <c r="A25" s="7" t="s">
        <v>34</v>
      </c>
      <c r="B25" s="3">
        <v>2816000</v>
      </c>
      <c r="C25" s="7"/>
      <c r="D25" s="12">
        <v>2816000</v>
      </c>
      <c r="E25" s="17">
        <v>1715000</v>
      </c>
    </row>
    <row r="26" spans="1:8" x14ac:dyDescent="0.35">
      <c r="A26" s="7" t="s">
        <v>35</v>
      </c>
      <c r="B26" s="3">
        <v>2592000</v>
      </c>
      <c r="C26" s="7"/>
      <c r="D26" s="12"/>
      <c r="E26" s="17"/>
    </row>
    <row r="27" spans="1:8" x14ac:dyDescent="0.35">
      <c r="A27" s="7" t="s">
        <v>29</v>
      </c>
      <c r="B27" s="3">
        <f>10000+250000</f>
        <v>260000</v>
      </c>
      <c r="C27" s="7"/>
      <c r="D27" s="12"/>
      <c r="E27" s="7"/>
    </row>
    <row r="28" spans="1:8" x14ac:dyDescent="0.35">
      <c r="A28" s="8" t="s">
        <v>21</v>
      </c>
      <c r="B28" s="5">
        <f>+B20+B23+B24</f>
        <v>13239000</v>
      </c>
      <c r="C28" s="8"/>
      <c r="D28" s="14">
        <f>+D20+D23+D25</f>
        <v>13479000</v>
      </c>
      <c r="E28" s="8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7" workbookViewId="0">
      <selection activeCell="D24" sqref="D24"/>
    </sheetView>
  </sheetViews>
  <sheetFormatPr baseColWidth="10" defaultRowHeight="21" x14ac:dyDescent="0.35"/>
  <cols>
    <col min="1" max="1" width="33.5703125" bestFit="1" customWidth="1"/>
    <col min="2" max="2" width="19.5703125" style="6" bestFit="1" customWidth="1"/>
    <col min="3" max="3" width="13.140625" customWidth="1"/>
    <col min="4" max="4" width="18" style="13" bestFit="1" customWidth="1"/>
    <col min="6" max="6" width="12.28515625" customWidth="1"/>
  </cols>
  <sheetData>
    <row r="1" spans="1:8" x14ac:dyDescent="0.35">
      <c r="A1" s="1" t="s">
        <v>0</v>
      </c>
      <c r="B1" s="9" t="s">
        <v>24</v>
      </c>
      <c r="C1" s="1" t="s">
        <v>36</v>
      </c>
      <c r="D1" s="10" t="s">
        <v>1</v>
      </c>
    </row>
    <row r="2" spans="1:8" x14ac:dyDescent="0.35">
      <c r="A2" s="7" t="s">
        <v>3</v>
      </c>
      <c r="B2" s="3">
        <f>+'proposition paiement'!F3</f>
        <v>534000</v>
      </c>
      <c r="C2" s="7">
        <f>100000+255000</f>
        <v>355000</v>
      </c>
      <c r="D2" s="12">
        <f>+C2+B2</f>
        <v>889000</v>
      </c>
      <c r="F2" s="13"/>
    </row>
    <row r="3" spans="1:8" x14ac:dyDescent="0.35">
      <c r="A3" s="7" t="s">
        <v>4</v>
      </c>
      <c r="B3" s="3">
        <f>+'proposition paiement'!F4</f>
        <v>221500</v>
      </c>
      <c r="C3" s="7"/>
      <c r="D3" s="12">
        <f t="shared" ref="D3:D19" si="0">+C3+B3</f>
        <v>221500</v>
      </c>
      <c r="E3" s="13"/>
    </row>
    <row r="4" spans="1:8" x14ac:dyDescent="0.35">
      <c r="A4" s="7" t="s">
        <v>6</v>
      </c>
      <c r="B4" s="3">
        <f>+'proposition paiement'!F5</f>
        <v>102500</v>
      </c>
      <c r="C4" s="7"/>
      <c r="D4" s="12">
        <f t="shared" si="0"/>
        <v>102500</v>
      </c>
      <c r="H4" s="13"/>
    </row>
    <row r="5" spans="1:8" x14ac:dyDescent="0.35">
      <c r="A5" s="7" t="s">
        <v>7</v>
      </c>
      <c r="B5" s="3">
        <f>+'proposition paiement'!F6</f>
        <v>0</v>
      </c>
      <c r="C5" s="7">
        <f>210000+150000</f>
        <v>360000</v>
      </c>
      <c r="D5" s="12">
        <f t="shared" si="0"/>
        <v>360000</v>
      </c>
    </row>
    <row r="6" spans="1:8" x14ac:dyDescent="0.35">
      <c r="A6" s="7" t="s">
        <v>8</v>
      </c>
      <c r="B6" s="3">
        <f>+'proposition paiement'!F7</f>
        <v>763000</v>
      </c>
      <c r="C6" s="7"/>
      <c r="D6" s="12">
        <f t="shared" si="0"/>
        <v>763000</v>
      </c>
    </row>
    <row r="7" spans="1:8" x14ac:dyDescent="0.35">
      <c r="A7" s="7" t="s">
        <v>9</v>
      </c>
      <c r="B7" s="3">
        <f>+'proposition paiement'!F8</f>
        <v>325000</v>
      </c>
      <c r="C7" s="7"/>
      <c r="D7" s="12">
        <f t="shared" si="0"/>
        <v>325000</v>
      </c>
    </row>
    <row r="8" spans="1:8" x14ac:dyDescent="0.35">
      <c r="A8" s="7" t="s">
        <v>22</v>
      </c>
      <c r="B8" s="3">
        <f>+'proposition paiement'!F9</f>
        <v>63000</v>
      </c>
      <c r="C8" s="7">
        <v>10000</v>
      </c>
      <c r="D8" s="12">
        <f t="shared" si="0"/>
        <v>73000</v>
      </c>
    </row>
    <row r="9" spans="1:8" x14ac:dyDescent="0.35">
      <c r="A9" s="7" t="s">
        <v>10</v>
      </c>
      <c r="B9" s="3">
        <f>+'proposition paiement'!F10</f>
        <v>300000</v>
      </c>
      <c r="C9" s="7"/>
      <c r="D9" s="12">
        <f t="shared" si="0"/>
        <v>300000</v>
      </c>
    </row>
    <row r="10" spans="1:8" x14ac:dyDescent="0.35">
      <c r="A10" s="7" t="s">
        <v>11</v>
      </c>
      <c r="B10" s="3">
        <f>+'proposition paiement'!F11</f>
        <v>220000</v>
      </c>
      <c r="C10" s="7"/>
      <c r="D10" s="12">
        <f t="shared" si="0"/>
        <v>220000</v>
      </c>
    </row>
    <row r="11" spans="1:8" x14ac:dyDescent="0.35">
      <c r="A11" s="7" t="s">
        <v>12</v>
      </c>
      <c r="B11" s="3">
        <f>+'proposition paiement'!F12</f>
        <v>0</v>
      </c>
      <c r="C11" s="7">
        <v>165000</v>
      </c>
      <c r="D11" s="12">
        <f t="shared" si="0"/>
        <v>165000</v>
      </c>
      <c r="H11" s="13"/>
    </row>
    <row r="12" spans="1:8" x14ac:dyDescent="0.35">
      <c r="A12" s="7" t="s">
        <v>14</v>
      </c>
      <c r="B12" s="3">
        <f>+'proposition paiement'!F13</f>
        <v>145000</v>
      </c>
      <c r="C12" s="7"/>
      <c r="D12" s="12">
        <f t="shared" si="0"/>
        <v>145000</v>
      </c>
    </row>
    <row r="13" spans="1:8" x14ac:dyDescent="0.35">
      <c r="A13" s="7" t="s">
        <v>15</v>
      </c>
      <c r="B13" s="3">
        <f>+'proposition paiement'!F14</f>
        <v>360000</v>
      </c>
      <c r="C13" s="7"/>
      <c r="D13" s="12">
        <f t="shared" si="0"/>
        <v>360000</v>
      </c>
    </row>
    <row r="14" spans="1:8" x14ac:dyDescent="0.35">
      <c r="A14" s="7" t="s">
        <v>26</v>
      </c>
      <c r="B14" s="3">
        <f>+'proposition paiement'!F15</f>
        <v>125000</v>
      </c>
      <c r="C14" s="7">
        <v>35000</v>
      </c>
      <c r="D14" s="12">
        <f t="shared" si="0"/>
        <v>160000</v>
      </c>
    </row>
    <row r="15" spans="1:8" x14ac:dyDescent="0.35">
      <c r="A15" s="7" t="s">
        <v>30</v>
      </c>
      <c r="B15" s="3">
        <f>+'proposition paiement'!F16</f>
        <v>160000</v>
      </c>
      <c r="C15" s="7"/>
      <c r="D15" s="12">
        <f t="shared" si="0"/>
        <v>160000</v>
      </c>
    </row>
    <row r="16" spans="1:8" x14ac:dyDescent="0.35">
      <c r="A16" s="7" t="s">
        <v>31</v>
      </c>
      <c r="B16" s="3">
        <f>+'proposition paiement'!F17</f>
        <v>30000</v>
      </c>
      <c r="C16" s="7"/>
      <c r="D16" s="12">
        <f t="shared" si="0"/>
        <v>30000</v>
      </c>
    </row>
    <row r="17" spans="1:6" x14ac:dyDescent="0.35">
      <c r="A17" s="7" t="s">
        <v>32</v>
      </c>
      <c r="B17" s="3">
        <f>+'proposition paiement'!F18</f>
        <v>82000</v>
      </c>
      <c r="C17" s="7"/>
      <c r="D17" s="12">
        <f t="shared" si="0"/>
        <v>82000</v>
      </c>
    </row>
    <row r="18" spans="1:6" x14ac:dyDescent="0.35">
      <c r="A18" s="7" t="s">
        <v>33</v>
      </c>
      <c r="B18" s="3">
        <f>+'proposition paiement'!F19</f>
        <v>49000</v>
      </c>
      <c r="C18" s="7"/>
      <c r="D18" s="12">
        <f t="shared" si="0"/>
        <v>49000</v>
      </c>
    </row>
    <row r="19" spans="1:6" x14ac:dyDescent="0.35">
      <c r="A19" s="7" t="s">
        <v>37</v>
      </c>
      <c r="B19" s="3">
        <v>140000</v>
      </c>
      <c r="C19" s="7"/>
      <c r="D19" s="12">
        <f t="shared" si="0"/>
        <v>140000</v>
      </c>
    </row>
    <row r="20" spans="1:6" ht="23.25" x14ac:dyDescent="0.35">
      <c r="A20" s="2" t="s">
        <v>18</v>
      </c>
      <c r="B20" s="15">
        <f>SUM(B2:B18)</f>
        <v>3480000</v>
      </c>
      <c r="C20" s="15"/>
      <c r="D20" s="15">
        <f>SUM(D2:D19)</f>
        <v>4545000</v>
      </c>
    </row>
    <row r="21" spans="1:6" x14ac:dyDescent="0.35">
      <c r="A21" s="7" t="s">
        <v>16</v>
      </c>
      <c r="B21" s="3">
        <f>410000*3</f>
        <v>1230000</v>
      </c>
      <c r="C21" s="7"/>
      <c r="D21" s="12">
        <f>+B21-C21</f>
        <v>1230000</v>
      </c>
      <c r="F21" s="13"/>
    </row>
    <row r="22" spans="1:6" x14ac:dyDescent="0.35">
      <c r="A22" s="7" t="s">
        <v>17</v>
      </c>
      <c r="B22" s="3">
        <f>100000*2</f>
        <v>200000</v>
      </c>
      <c r="C22" s="7"/>
      <c r="D22" s="12">
        <f>+B22-C22</f>
        <v>200000</v>
      </c>
      <c r="E22" s="13"/>
    </row>
    <row r="23" spans="1:6" ht="18.75" x14ac:dyDescent="0.3">
      <c r="A23" s="2" t="s">
        <v>19</v>
      </c>
      <c r="B23" s="2">
        <f>SUM(B21:B22)</f>
        <v>1430000</v>
      </c>
      <c r="C23" s="2"/>
      <c r="D23" s="2">
        <f>+B23-C23</f>
        <v>1430000</v>
      </c>
      <c r="E23" s="13"/>
    </row>
    <row r="24" spans="1:6" x14ac:dyDescent="0.35">
      <c r="A24" s="7" t="s">
        <v>20</v>
      </c>
      <c r="B24" s="3">
        <v>400000</v>
      </c>
      <c r="C24" s="7"/>
      <c r="D24" s="12">
        <f>+B24-C24</f>
        <v>400000</v>
      </c>
    </row>
    <row r="25" spans="1:6" x14ac:dyDescent="0.35">
      <c r="A25" s="7" t="s">
        <v>34</v>
      </c>
      <c r="B25" s="3">
        <v>2816000</v>
      </c>
      <c r="C25" s="7"/>
      <c r="D25" s="12">
        <v>2816000</v>
      </c>
    </row>
    <row r="26" spans="1:6" x14ac:dyDescent="0.35">
      <c r="A26" s="7" t="s">
        <v>35</v>
      </c>
      <c r="B26" s="3">
        <v>2592000</v>
      </c>
      <c r="C26" s="7"/>
      <c r="D26" s="12">
        <v>2592000</v>
      </c>
    </row>
    <row r="27" spans="1:6" x14ac:dyDescent="0.35">
      <c r="A27" s="7" t="s">
        <v>38</v>
      </c>
      <c r="B27" s="3">
        <v>50000</v>
      </c>
      <c r="C27" s="7"/>
      <c r="D27" s="12">
        <v>50000</v>
      </c>
    </row>
    <row r="28" spans="1:6" x14ac:dyDescent="0.35">
      <c r="A28" s="7" t="s">
        <v>29</v>
      </c>
      <c r="B28" s="3">
        <f>10000+250000</f>
        <v>260000</v>
      </c>
      <c r="C28" s="7"/>
      <c r="D28" s="12">
        <v>260000</v>
      </c>
    </row>
    <row r="29" spans="1:6" x14ac:dyDescent="0.35">
      <c r="A29" s="18" t="s">
        <v>21</v>
      </c>
      <c r="B29" s="19">
        <f>+B20+B23+B24</f>
        <v>5310000</v>
      </c>
      <c r="C29" s="18"/>
      <c r="D29" s="19">
        <f>+D20+D23+D25+D26+D24+D27+D28</f>
        <v>12093000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proposition paiement</vt:lpstr>
      <vt:lpstr>NOUVEAU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thnet</dc:creator>
  <cp:lastModifiedBy>thnet</cp:lastModifiedBy>
  <dcterms:created xsi:type="dcterms:W3CDTF">2020-08-25T13:59:51Z</dcterms:created>
  <dcterms:modified xsi:type="dcterms:W3CDTF">2020-11-06T09:49:13Z</dcterms:modified>
</cp:coreProperties>
</file>